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112論文\0.公告\"/>
    </mc:Choice>
  </mc:AlternateContent>
  <bookViews>
    <workbookView xWindow="0" yWindow="0" windowWidth="28800" windowHeight="10740"/>
  </bookViews>
  <sheets>
    <sheet name="申請表" sheetId="1" r:id="rId1"/>
    <sheet name="分數參考表" sheetId="3" r:id="rId2"/>
    <sheet name="工作表2" sheetId="2" r:id="rId3"/>
  </sheets>
  <definedNames>
    <definedName name="_xlnm._FilterDatabase" localSheetId="1" hidden="1">分數參考表!$A$1:$C$36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6" i="1" l="1" a="1"/>
  <c r="R16" i="1" s="1"/>
  <c r="T16" i="1" s="1"/>
  <c r="O16" i="1" s="1"/>
  <c r="S16" i="1"/>
  <c r="R17" i="1" a="1"/>
  <c r="R17" i="1" s="1"/>
  <c r="T17" i="1" s="1"/>
  <c r="O17" i="1" s="1"/>
  <c r="S17" i="1"/>
  <c r="R9" i="1" a="1"/>
  <c r="R9" i="1" s="1"/>
  <c r="S9" i="1"/>
  <c r="R10" i="1" a="1"/>
  <c r="R10" i="1" s="1"/>
  <c r="S10" i="1"/>
  <c r="R11" i="1" a="1"/>
  <c r="R11" i="1" s="1"/>
  <c r="S11" i="1"/>
  <c r="R12" i="1" a="1"/>
  <c r="R12" i="1" s="1"/>
  <c r="S12" i="1"/>
  <c r="R13" i="1" a="1"/>
  <c r="R13" i="1" s="1"/>
  <c r="S13" i="1"/>
  <c r="R14" i="1" a="1"/>
  <c r="R14" i="1" s="1"/>
  <c r="S14" i="1"/>
  <c r="R15" i="1" a="1"/>
  <c r="R15" i="1" s="1"/>
  <c r="S15" i="1"/>
  <c r="R18" i="1" a="1"/>
  <c r="R18" i="1" s="1"/>
  <c r="S18" i="1"/>
  <c r="R19" i="1" a="1"/>
  <c r="R19" i="1" s="1"/>
  <c r="S19" i="1"/>
  <c r="T18" i="1" l="1"/>
  <c r="T14" i="1"/>
  <c r="T12" i="1"/>
  <c r="T10" i="1"/>
  <c r="T19" i="1"/>
  <c r="T15" i="1"/>
  <c r="T13" i="1"/>
  <c r="T11" i="1"/>
  <c r="T9" i="1"/>
  <c r="S8" i="1"/>
  <c r="C29" i="3" l="1"/>
  <c r="C28" i="3"/>
  <c r="C24" i="3"/>
  <c r="C23" i="3"/>
  <c r="C9" i="3"/>
  <c r="C8" i="3"/>
  <c r="O14" i="1" l="1"/>
  <c r="O10" i="1"/>
  <c r="O12" i="1"/>
  <c r="O15" i="1"/>
  <c r="O19" i="1"/>
  <c r="O13" i="1"/>
  <c r="O11" i="1"/>
  <c r="O9" i="1"/>
  <c r="O18" i="1"/>
  <c r="R8" i="1" l="1" a="1"/>
  <c r="R8" i="1" s="1"/>
  <c r="T8" i="1" s="1"/>
  <c r="O8" i="1" s="1"/>
  <c r="O20" i="1" s="1"/>
  <c r="M15" i="3"/>
</calcChain>
</file>

<file path=xl/sharedStrings.xml><?xml version="1.0" encoding="utf-8"?>
<sst xmlns="http://schemas.openxmlformats.org/spreadsheetml/2006/main" count="155" uniqueCount="71">
  <si>
    <t>Impact Factor</t>
    <phoneticPr fontId="2" type="noConversion"/>
  </si>
  <si>
    <t>SCI</t>
    <phoneticPr fontId="2" type="noConversion"/>
  </si>
  <si>
    <t>SSCI</t>
    <phoneticPr fontId="2" type="noConversion"/>
  </si>
  <si>
    <t>A&amp;HCI</t>
    <phoneticPr fontId="2" type="noConversion"/>
  </si>
  <si>
    <t>TSSCI</t>
    <phoneticPr fontId="2" type="noConversion"/>
  </si>
  <si>
    <t>THCI</t>
    <phoneticPr fontId="2" type="noConversion"/>
  </si>
  <si>
    <t>Exceptional journal-20≦IF＜30</t>
    <phoneticPr fontId="2" type="noConversion"/>
  </si>
  <si>
    <t>Outstanding journal-10≦IF＜20 or an ranking factor in the top 10%</t>
    <phoneticPr fontId="2" type="noConversion"/>
  </si>
  <si>
    <t>Excellent journals- an ranking factor between the top 11% to Q1</t>
    <phoneticPr fontId="2" type="noConversion"/>
  </si>
  <si>
    <t>Grade A journals-an impact factorfield ranking in Q2</t>
    <phoneticPr fontId="2" type="noConversion"/>
  </si>
  <si>
    <t>General journals-an impact factorfield ranking in Q3 and Q4</t>
    <phoneticPr fontId="2" type="noConversion"/>
  </si>
  <si>
    <t>First author</t>
  </si>
  <si>
    <t>Second and third authors</t>
  </si>
  <si>
    <t>Fourth author or below</t>
  </si>
  <si>
    <t>Corresponding author (or the second author) with the first author being a student of TAIWAN TECH</t>
  </si>
  <si>
    <t>Sole corresponding author</t>
  </si>
  <si>
    <t>Yes</t>
    <phoneticPr fontId="2" type="noConversion"/>
  </si>
  <si>
    <t>No</t>
    <phoneticPr fontId="2" type="noConversion"/>
  </si>
  <si>
    <t>Journal category</t>
    <phoneticPr fontId="2" type="noConversion"/>
  </si>
  <si>
    <t>Author’s order</t>
    <phoneticPr fontId="2" type="noConversion"/>
  </si>
  <si>
    <t>Score</t>
  </si>
  <si>
    <t>Remarks</t>
  </si>
  <si>
    <t>Journal Type</t>
  </si>
  <si>
    <t>Journal category</t>
    <phoneticPr fontId="2" type="noConversion"/>
  </si>
  <si>
    <t>NTUST Faculty R&amp;D Achievement  Reward Point Application Form - Journal Articles</t>
    <phoneticPr fontId="2" type="noConversion"/>
  </si>
  <si>
    <t>Year:</t>
  </si>
  <si>
    <t>Department/Institute:</t>
  </si>
  <si>
    <t xml:space="preserve">Position
 </t>
  </si>
  <si>
    <t>Name of applicant:</t>
  </si>
  <si>
    <t>Tel:</t>
  </si>
  <si>
    <t>Email:</t>
  </si>
  <si>
    <t>Journal articles for  reward application</t>
  </si>
  <si>
    <t>Approved number
(To be filled out by the Office of Research and Development)</t>
  </si>
  <si>
    <t>Title of Journal article</t>
  </si>
  <si>
    <t>Journal title</t>
  </si>
  <si>
    <t>Volume, issue, pages             
(Only 2023)</t>
    <phoneticPr fontId="2" type="noConversion"/>
  </si>
  <si>
    <t>Ranking in the field (%)</t>
    <phoneticPr fontId="2" type="noConversion"/>
  </si>
  <si>
    <t xml:space="preserve">
Individual or joint publication with other NTUST faculty  </t>
    <phoneticPr fontId="2" type="noConversion"/>
  </si>
  <si>
    <t>Score
(To be entered automatically)</t>
    <phoneticPr fontId="2" type="noConversion"/>
  </si>
  <si>
    <t>Personnel Office</t>
    <phoneticPr fontId="2" type="noConversion"/>
  </si>
  <si>
    <t>Total score</t>
  </si>
  <si>
    <t xml:space="preserve">1.R&amp;D achievement reward applications are handled in accordance with the Guidelines on NTUST  Faculty Research &amp; Development  Achievement Rewards. Please read  them  carefully and  provide the title page of your article with name , title and publication date. </t>
    <phoneticPr fontId="2" type="noConversion"/>
  </si>
  <si>
    <t>2. Please confirm whether the information is complete before submitting the application form and make sure that the  application deadline is met.</t>
    <phoneticPr fontId="2" type="noConversion"/>
  </si>
  <si>
    <t>Weighting factor</t>
    <phoneticPr fontId="2" type="noConversion"/>
  </si>
  <si>
    <t>Chair professors and distinguished professor are not eligible to file an application.</t>
    <phoneticPr fontId="2" type="noConversion"/>
  </si>
  <si>
    <t>Chair professors and distinguished professor are not eligible to file an application.</t>
    <phoneticPr fontId="2" type="noConversion"/>
  </si>
  <si>
    <t>Chair professors, distinguished professor,and outstanding research and research awards, and excellent research and creation awards are not eligible for an application.</t>
    <phoneticPr fontId="2" type="noConversion"/>
  </si>
  <si>
    <t>Top-tier journal-Nature, Science</t>
  </si>
  <si>
    <t>Top-tier journal-not Nature, Science IF ≧30</t>
  </si>
  <si>
    <t>Top-tier journal-not Nature, Science IF ≧30</t>
    <phoneticPr fontId="2" type="noConversion"/>
  </si>
  <si>
    <t>Top-tier journal-Nature, Science</t>
    <phoneticPr fontId="2" type="noConversion"/>
  </si>
  <si>
    <t>SDGs</t>
    <phoneticPr fontId="2" type="noConversion"/>
  </si>
  <si>
    <t>Industry-academia projects
(Attached supporting documents)</t>
    <phoneticPr fontId="2" type="noConversion"/>
  </si>
  <si>
    <t>Office of Research and Development</t>
    <phoneticPr fontId="2" type="noConversion"/>
  </si>
  <si>
    <r>
      <rPr>
        <sz val="12"/>
        <color theme="1"/>
        <rFont val="新細明體"/>
        <family val="1"/>
        <charset val="136"/>
      </rPr>
      <t>加權前分數</t>
    </r>
    <phoneticPr fontId="2" type="noConversion"/>
  </si>
  <si>
    <r>
      <rPr>
        <sz val="12"/>
        <color theme="1"/>
        <rFont val="新細明體"/>
        <family val="1"/>
        <charset val="136"/>
      </rPr>
      <t>□</t>
    </r>
    <r>
      <rPr>
        <sz val="12"/>
        <color theme="1"/>
        <rFont val="Times New Roman"/>
        <family val="1"/>
      </rPr>
      <t xml:space="preserve"> Attach the consent documents of other co-authors at NTUST (e.g. emails)
</t>
    </r>
    <r>
      <rPr>
        <sz val="12"/>
        <color theme="1"/>
        <rFont val="新細明體"/>
        <family val="1"/>
        <charset val="136"/>
      </rPr>
      <t>□</t>
    </r>
    <r>
      <rPr>
        <sz val="12"/>
        <color theme="1"/>
        <rFont val="Times New Roman"/>
        <family val="1"/>
      </rPr>
      <t xml:space="preserve"> No co-authors at NTUST</t>
    </r>
    <phoneticPr fontId="2" type="noConversion"/>
  </si>
  <si>
    <r>
      <rPr>
        <b/>
        <sz val="14"/>
        <color theme="1"/>
        <rFont val="新細明體"/>
        <family val="1"/>
        <charset val="136"/>
      </rPr>
      <t>※</t>
    </r>
    <r>
      <rPr>
        <b/>
        <sz val="14"/>
        <color theme="1"/>
        <rFont val="Times New Roman"/>
        <family val="1"/>
      </rPr>
      <t xml:space="preserve">N.B.: </t>
    </r>
  </si>
  <si>
    <r>
      <rPr>
        <sz val="12"/>
        <color theme="1"/>
        <rFont val="新細明體"/>
        <family val="1"/>
        <charset val="136"/>
      </rPr>
      <t>加權後分數</t>
    </r>
    <phoneticPr fontId="2" type="noConversion"/>
  </si>
  <si>
    <r>
      <t xml:space="preserve">Journal Type
</t>
    </r>
    <r>
      <rPr>
        <b/>
        <sz val="12"/>
        <color rgb="FFFF0000"/>
        <rFont val="Times New Roman"/>
        <family val="1"/>
      </rPr>
      <t>(Check drop-down list)</t>
    </r>
    <phoneticPr fontId="2" type="noConversion"/>
  </si>
  <si>
    <r>
      <t xml:space="preserve">Category of journal 
</t>
    </r>
    <r>
      <rPr>
        <b/>
        <sz val="12"/>
        <color rgb="FFFF0000"/>
        <rFont val="Times New Roman"/>
        <family val="1"/>
      </rPr>
      <t>(Check drop-down list)</t>
    </r>
    <phoneticPr fontId="2" type="noConversion"/>
  </si>
  <si>
    <r>
      <t xml:space="preserve">Author sequence
</t>
    </r>
    <r>
      <rPr>
        <b/>
        <sz val="12"/>
        <color rgb="FFFF0000"/>
        <rFont val="Times New Roman"/>
        <family val="1"/>
      </rPr>
      <t>(Check drop-down list)</t>
    </r>
    <phoneticPr fontId="2" type="noConversion"/>
  </si>
  <si>
    <r>
      <rPr>
        <sz val="12"/>
        <color theme="1"/>
        <rFont val="新細明體"/>
        <family val="1"/>
        <charset val="136"/>
      </rPr>
      <t>□</t>
    </r>
    <r>
      <rPr>
        <sz val="12"/>
        <color theme="1"/>
        <rFont val="Times New Roman"/>
        <family val="1"/>
      </rPr>
      <t xml:space="preserve"> Attach the consent documents of other co-authors at NTUST (e.g. emails)
</t>
    </r>
    <r>
      <rPr>
        <sz val="12"/>
        <color theme="1"/>
        <rFont val="新細明體"/>
        <family val="1"/>
        <charset val="136"/>
      </rPr>
      <t>□</t>
    </r>
    <r>
      <rPr>
        <sz val="12"/>
        <color theme="1"/>
        <rFont val="Times New Roman"/>
        <family val="1"/>
      </rPr>
      <t xml:space="preserve"> No co-authors at NTUST</t>
    </r>
    <phoneticPr fontId="2" type="noConversion"/>
  </si>
  <si>
    <r>
      <rPr>
        <sz val="12"/>
        <color theme="1"/>
        <rFont val="新細明體"/>
        <family val="1"/>
        <charset val="136"/>
      </rPr>
      <t>□</t>
    </r>
    <r>
      <rPr>
        <sz val="12"/>
        <color theme="1"/>
        <rFont val="Times New Roman"/>
        <family val="1"/>
      </rPr>
      <t xml:space="preserve"> Attach the consent documents of other co-authors at NTUST (e.g. emails)
</t>
    </r>
    <r>
      <rPr>
        <sz val="12"/>
        <color theme="1"/>
        <rFont val="新細明體"/>
        <family val="1"/>
        <charset val="136"/>
      </rPr>
      <t>□</t>
    </r>
    <r>
      <rPr>
        <sz val="12"/>
        <color theme="1"/>
        <rFont val="Times New Roman"/>
        <family val="1"/>
      </rPr>
      <t xml:space="preserve"> No co-authors at NTUST</t>
    </r>
    <phoneticPr fontId="2" type="noConversion"/>
  </si>
  <si>
    <r>
      <rPr>
        <sz val="12"/>
        <color theme="1"/>
        <rFont val="新細明體"/>
        <family val="1"/>
        <charset val="136"/>
      </rPr>
      <t>□</t>
    </r>
    <r>
      <rPr>
        <sz val="12"/>
        <color theme="1"/>
        <rFont val="Times New Roman"/>
        <family val="1"/>
      </rPr>
      <t xml:space="preserve"> Attach the consent documents of other co-authors at NTUST (e.g. emails)
</t>
    </r>
    <r>
      <rPr>
        <sz val="12"/>
        <color theme="1"/>
        <rFont val="新細明體"/>
        <family val="1"/>
        <charset val="136"/>
      </rPr>
      <t>□</t>
    </r>
    <r>
      <rPr>
        <sz val="12"/>
        <color theme="1"/>
        <rFont val="Times New Roman"/>
        <family val="1"/>
      </rPr>
      <t xml:space="preserve"> No co-authors at NTUST</t>
    </r>
    <phoneticPr fontId="2" type="noConversion"/>
  </si>
  <si>
    <r>
      <rPr>
        <sz val="12"/>
        <color theme="1"/>
        <rFont val="新細明體"/>
        <family val="1"/>
        <charset val="136"/>
      </rPr>
      <t>□</t>
    </r>
    <r>
      <rPr>
        <sz val="12"/>
        <color theme="1"/>
        <rFont val="Times New Roman"/>
        <family val="1"/>
      </rPr>
      <t xml:space="preserve"> Attach the consent documents of other co-authors at NTUST (e.g. emails)
</t>
    </r>
    <r>
      <rPr>
        <sz val="12"/>
        <color theme="1"/>
        <rFont val="新細明體"/>
        <family val="1"/>
        <charset val="136"/>
      </rPr>
      <t>□</t>
    </r>
    <r>
      <rPr>
        <sz val="12"/>
        <color theme="1"/>
        <rFont val="Times New Roman"/>
        <family val="1"/>
      </rPr>
      <t xml:space="preserve"> No co-authors at NTUST</t>
    </r>
    <phoneticPr fontId="2" type="noConversion"/>
  </si>
  <si>
    <r>
      <t xml:space="preserve">Procedure:   (applicant </t>
    </r>
    <r>
      <rPr>
        <sz val="12"/>
        <color theme="1"/>
        <rFont val="新細明體"/>
        <family val="1"/>
        <charset val="136"/>
      </rPr>
      <t>→</t>
    </r>
    <r>
      <rPr>
        <sz val="12"/>
        <color theme="1"/>
        <rFont val="Times New Roman"/>
        <family val="1"/>
      </rPr>
      <t xml:space="preserve"> department </t>
    </r>
    <r>
      <rPr>
        <sz val="12"/>
        <color theme="1"/>
        <rFont val="新細明體"/>
        <family val="1"/>
        <charset val="136"/>
      </rPr>
      <t>→</t>
    </r>
    <r>
      <rPr>
        <sz val="12"/>
        <color theme="1"/>
        <rFont val="Times New Roman"/>
        <family val="1"/>
      </rPr>
      <t xml:space="preserve"> college)</t>
    </r>
    <phoneticPr fontId="2" type="noConversion"/>
  </si>
  <si>
    <r>
      <rPr>
        <sz val="10"/>
        <rFont val="新細明體"/>
        <family val="1"/>
        <charset val="136"/>
      </rPr>
      <t>□</t>
    </r>
    <r>
      <rPr>
        <sz val="10"/>
        <rFont val="Times New Roman"/>
        <family val="1"/>
      </rPr>
      <t xml:space="preserve"> Chair professors and distinguished professor (within  the reward application period)
</t>
    </r>
    <r>
      <rPr>
        <sz val="10"/>
        <rFont val="新細明體"/>
        <family val="1"/>
        <charset val="136"/>
      </rPr>
      <t>□</t>
    </r>
    <r>
      <rPr>
        <sz val="10"/>
        <rFont val="Times New Roman"/>
        <family val="1"/>
      </rPr>
      <t xml:space="preserve"> Outstanding/Excellent research award-winning faculty (within the reward application period)
</t>
    </r>
    <r>
      <rPr>
        <sz val="10"/>
        <rFont val="新細明體"/>
        <family val="1"/>
        <charset val="136"/>
      </rPr>
      <t>□</t>
    </r>
    <r>
      <rPr>
        <sz val="10"/>
        <rFont val="Times New Roman"/>
        <family val="1"/>
      </rPr>
      <t xml:space="preserve"> Other: </t>
    </r>
    <r>
      <rPr>
        <sz val="10"/>
        <rFont val="新細明體"/>
        <family val="1"/>
        <charset val="136"/>
      </rPr>
      <t>□</t>
    </r>
    <r>
      <rPr>
        <sz val="10"/>
        <rFont val="Times New Roman"/>
        <family val="1"/>
      </rPr>
      <t xml:space="preserve"> full-time faculty </t>
    </r>
    <r>
      <rPr>
        <sz val="10"/>
        <rFont val="新細明體"/>
        <family val="1"/>
        <charset val="136"/>
      </rPr>
      <t>□</t>
    </r>
    <r>
      <rPr>
        <sz val="10"/>
        <rFont val="Times New Roman"/>
        <family val="1"/>
      </rPr>
      <t xml:space="preserve"> contract faculty </t>
    </r>
    <r>
      <rPr>
        <sz val="10"/>
        <rFont val="新細明體"/>
        <family val="1"/>
        <charset val="136"/>
      </rPr>
      <t>□</t>
    </r>
    <r>
      <rPr>
        <sz val="10"/>
        <rFont val="Times New Roman"/>
        <family val="1"/>
      </rPr>
      <t xml:space="preserve"> adjunct faculty (joint appointment); </t>
    </r>
    <r>
      <rPr>
        <sz val="10"/>
        <rFont val="新細明體"/>
        <family val="1"/>
        <charset val="136"/>
      </rPr>
      <t>□</t>
    </r>
    <r>
      <rPr>
        <sz val="10"/>
        <rFont val="Times New Roman"/>
        <family val="1"/>
      </rPr>
      <t xml:space="preserve"> part-time faculty ; </t>
    </r>
    <r>
      <rPr>
        <sz val="10"/>
        <rFont val="新細明體"/>
        <family val="1"/>
        <charset val="136"/>
      </rPr>
      <t>□</t>
    </r>
    <r>
      <rPr>
        <sz val="10"/>
        <rFont val="Times New Roman"/>
        <family val="1"/>
      </rPr>
      <t xml:space="preserve"> visiting faculty ; </t>
    </r>
    <r>
      <rPr>
        <sz val="10"/>
        <rFont val="新細明體"/>
        <family val="1"/>
        <charset val="136"/>
      </rPr>
      <t>□</t>
    </r>
    <r>
      <rPr>
        <sz val="10"/>
        <rFont val="Times New Roman"/>
        <family val="1"/>
      </rPr>
      <t xml:space="preserve"> retired  faculty; </t>
    </r>
    <r>
      <rPr>
        <sz val="10"/>
        <rFont val="新細明體"/>
        <family val="1"/>
        <charset val="136"/>
      </rPr>
      <t>□</t>
    </r>
    <r>
      <rPr>
        <sz val="10"/>
        <rFont val="Times New Roman"/>
        <family val="1"/>
      </rPr>
      <t xml:space="preserve"> honorary chair professor </t>
    </r>
    <phoneticPr fontId="2" type="noConversion"/>
  </si>
  <si>
    <t>(Chinese, if applicable)</t>
    <phoneticPr fontId="2" type="noConversion"/>
  </si>
  <si>
    <r>
      <t xml:space="preserve">(English)
</t>
    </r>
    <r>
      <rPr>
        <sz val="10"/>
        <rFont val="Times New Roman"/>
        <family val="1"/>
      </rPr>
      <t>(English name as in the published journal article)</t>
    </r>
    <phoneticPr fontId="2" type="noConversion"/>
  </si>
  <si>
    <t>International collaboration project
(Attached supporting documents)</t>
    <phoneticPr fontId="2" type="noConversion"/>
  </si>
  <si>
    <t xml:space="preserve">Journal is …  ? JCR database: Grade A Journal (Q2) or  General Journal (Q3 or Q4)SJR database: Q1 Check drop down-list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</si>
</sst>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aj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name val="Times New Roman"/>
      <family val="1"/>
    </font>
    <font>
      <sz val="10"/>
      <color rgb="FFFF0000"/>
      <name val="Times New Roman"/>
      <family val="1"/>
    </font>
    <font>
      <b/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13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>
      <alignment vertical="center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10" fontId="7" fillId="0" borderId="6" xfId="1" applyNumberFormat="1" applyFont="1" applyFill="1" applyBorder="1" applyAlignment="1">
      <alignment horizontal="center" vertical="center" wrapText="1"/>
    </xf>
    <xf numFmtId="176" fontId="7" fillId="0" borderId="6" xfId="1" applyNumberFormat="1" applyFont="1" applyFill="1" applyBorder="1" applyAlignment="1">
      <alignment horizontal="center" vertical="center" wrapText="1"/>
    </xf>
    <xf numFmtId="1" fontId="7" fillId="0" borderId="1" xfId="0" quotePrefix="1" applyNumberFormat="1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Protection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0" fontId="7" fillId="0" borderId="1" xfId="1" applyNumberFormat="1" applyFont="1" applyFill="1" applyBorder="1" applyAlignment="1">
      <alignment horizontal="center" vertical="center" wrapText="1"/>
    </xf>
    <xf numFmtId="1" fontId="6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4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center" vertical="center" wrapText="1"/>
    </xf>
    <xf numFmtId="176" fontId="14" fillId="0" borderId="0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7" fillId="0" borderId="9" xfId="0" applyFont="1" applyBorder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6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8" fillId="2" borderId="1" xfId="0" applyFont="1" applyFill="1" applyBorder="1" applyAlignment="1" applyProtection="1">
      <alignment horizontal="left" vertical="center" wrapText="1"/>
      <protection locked="0"/>
    </xf>
    <xf numFmtId="0" fontId="17" fillId="0" borderId="1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49" fontId="9" fillId="2" borderId="2" xfId="0" applyNumberFormat="1" applyFont="1" applyFill="1" applyBorder="1" applyAlignment="1" applyProtection="1">
      <alignment horizontal="center" vertical="center"/>
      <protection locked="0"/>
    </xf>
    <xf numFmtId="49" fontId="9" fillId="2" borderId="3" xfId="0" applyNumberFormat="1" applyFont="1" applyFill="1" applyBorder="1" applyAlignment="1" applyProtection="1">
      <alignment horizontal="center" vertical="center"/>
      <protection locked="0"/>
    </xf>
    <xf numFmtId="49" fontId="9" fillId="2" borderId="4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9" fillId="2" borderId="1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"/>
  <sheetViews>
    <sheetView tabSelected="1" view="pageBreakPreview" topLeftCell="E1" zoomScale="115" zoomScaleNormal="70" zoomScaleSheetLayoutView="115" workbookViewId="0">
      <selection activeCell="J7" sqref="J7"/>
    </sheetView>
  </sheetViews>
  <sheetFormatPr defaultRowHeight="15.75" x14ac:dyDescent="0.25"/>
  <cols>
    <col min="1" max="1" width="19.625" style="21" customWidth="1"/>
    <col min="2" max="2" width="30.125" style="21" customWidth="1"/>
    <col min="3" max="3" width="20.625" style="21" customWidth="1"/>
    <col min="4" max="4" width="21.5" style="21" customWidth="1"/>
    <col min="5" max="5" width="11.875" style="21" bestFit="1" customWidth="1"/>
    <col min="6" max="7" width="14.75" style="21" customWidth="1"/>
    <col min="8" max="8" width="15.625" style="21" customWidth="1"/>
    <col min="9" max="9" width="12.625" style="21" customWidth="1"/>
    <col min="10" max="11" width="26.875" style="21" customWidth="1"/>
    <col min="12" max="12" width="31.625" style="21" customWidth="1"/>
    <col min="13" max="13" width="17.75" style="21" customWidth="1"/>
    <col min="14" max="14" width="37.25" style="21" customWidth="1"/>
    <col min="15" max="15" width="10.625" style="21" customWidth="1"/>
    <col min="16" max="17" width="9" style="21" customWidth="1"/>
    <col min="18" max="21" width="9" style="21" hidden="1" customWidth="1"/>
    <col min="22" max="24" width="9" style="21" customWidth="1"/>
    <col min="25" max="16384" width="9" style="21"/>
  </cols>
  <sheetData>
    <row r="1" spans="1:20" ht="29.25" customHeight="1" x14ac:dyDescent="0.25">
      <c r="A1" s="55" t="s">
        <v>24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0" ht="29.25" customHeight="1" x14ac:dyDescent="0.25">
      <c r="A2" s="52" t="s">
        <v>25</v>
      </c>
      <c r="B2" s="71">
        <v>2023</v>
      </c>
      <c r="C2" s="71"/>
      <c r="D2" s="53" t="s">
        <v>26</v>
      </c>
      <c r="E2" s="65"/>
      <c r="F2" s="66"/>
      <c r="G2" s="66"/>
      <c r="H2" s="67"/>
      <c r="I2" s="59" t="s">
        <v>27</v>
      </c>
      <c r="J2" s="62" t="s">
        <v>66</v>
      </c>
      <c r="K2" s="62"/>
      <c r="L2" s="62"/>
      <c r="M2" s="62"/>
      <c r="N2" s="62"/>
      <c r="O2" s="62"/>
    </row>
    <row r="3" spans="1:20" ht="29.25" customHeight="1" x14ac:dyDescent="0.25">
      <c r="A3" s="63" t="s">
        <v>28</v>
      </c>
      <c r="B3" s="72" t="s">
        <v>67</v>
      </c>
      <c r="C3" s="72"/>
      <c r="D3" s="54" t="s">
        <v>29</v>
      </c>
      <c r="E3" s="68"/>
      <c r="F3" s="69"/>
      <c r="G3" s="69"/>
      <c r="H3" s="70"/>
      <c r="I3" s="60"/>
      <c r="J3" s="62"/>
      <c r="K3" s="62"/>
      <c r="L3" s="62"/>
      <c r="M3" s="62"/>
      <c r="N3" s="62"/>
      <c r="O3" s="62"/>
    </row>
    <row r="4" spans="1:20" ht="29.25" customHeight="1" thickBot="1" x14ac:dyDescent="0.3">
      <c r="A4" s="64"/>
      <c r="B4" s="73" t="s">
        <v>68</v>
      </c>
      <c r="C4" s="73"/>
      <c r="D4" s="54" t="s">
        <v>30</v>
      </c>
      <c r="E4" s="68"/>
      <c r="F4" s="69"/>
      <c r="G4" s="69"/>
      <c r="H4" s="70"/>
      <c r="I4" s="61"/>
      <c r="J4" s="62"/>
      <c r="K4" s="62"/>
      <c r="L4" s="62"/>
      <c r="M4" s="62"/>
      <c r="N4" s="62"/>
      <c r="O4" s="62"/>
    </row>
    <row r="5" spans="1:20" s="27" customFormat="1" x14ac:dyDescent="0.25">
      <c r="A5" s="22"/>
      <c r="B5" s="23"/>
      <c r="C5" s="24"/>
      <c r="D5" s="25"/>
      <c r="E5" s="25"/>
      <c r="F5" s="25"/>
      <c r="G5" s="26"/>
      <c r="H5" s="23"/>
      <c r="I5" s="23"/>
      <c r="J5" s="23"/>
      <c r="K5" s="23"/>
      <c r="L5" s="23"/>
      <c r="M5" s="23"/>
      <c r="N5" s="23"/>
    </row>
    <row r="6" spans="1:20" ht="18.75" x14ac:dyDescent="0.25">
      <c r="A6" s="12" t="s">
        <v>31</v>
      </c>
    </row>
    <row r="7" spans="1:20" ht="91.5" customHeight="1" x14ac:dyDescent="0.25">
      <c r="A7" s="13" t="s">
        <v>32</v>
      </c>
      <c r="B7" s="13" t="s">
        <v>33</v>
      </c>
      <c r="C7" s="13" t="s">
        <v>34</v>
      </c>
      <c r="D7" s="13" t="s">
        <v>35</v>
      </c>
      <c r="E7" s="13" t="s">
        <v>58</v>
      </c>
      <c r="F7" s="13" t="s">
        <v>36</v>
      </c>
      <c r="G7" s="13" t="s">
        <v>0</v>
      </c>
      <c r="H7" s="13" t="s">
        <v>59</v>
      </c>
      <c r="I7" s="13" t="s">
        <v>60</v>
      </c>
      <c r="J7" s="14" t="s">
        <v>69</v>
      </c>
      <c r="K7" s="14" t="s">
        <v>52</v>
      </c>
      <c r="L7" s="15" t="s">
        <v>70</v>
      </c>
      <c r="M7" s="20" t="s">
        <v>51</v>
      </c>
      <c r="N7" s="14" t="s">
        <v>37</v>
      </c>
      <c r="O7" s="13" t="s">
        <v>38</v>
      </c>
      <c r="R7" s="28" t="s">
        <v>54</v>
      </c>
      <c r="S7" s="28" t="s">
        <v>57</v>
      </c>
      <c r="T7" s="28" t="s">
        <v>57</v>
      </c>
    </row>
    <row r="8" spans="1:20" ht="48.75" x14ac:dyDescent="0.25">
      <c r="A8" s="29"/>
      <c r="B8" s="30"/>
      <c r="C8" s="30"/>
      <c r="D8" s="30"/>
      <c r="E8" s="30"/>
      <c r="F8" s="31"/>
      <c r="G8" s="30"/>
      <c r="H8" s="30"/>
      <c r="I8" s="32"/>
      <c r="J8" s="32"/>
      <c r="K8" s="32"/>
      <c r="L8" s="32"/>
      <c r="M8" s="32"/>
      <c r="N8" s="16" t="s">
        <v>61</v>
      </c>
      <c r="O8" s="29">
        <f t="shared" ref="O8:O19" si="0">T8</f>
        <v>0</v>
      </c>
      <c r="R8" s="33" t="e">
        <f t="array" ref="R8">INDEX(分數參考表!C$2:C$36,MATCH(申請表!H8&amp;申請表!I8,分數參考表!A$2:A$36&amp;分數參考表!B$2:B$36,0))</f>
        <v>#N/A</v>
      </c>
      <c r="S8" s="34">
        <f>VLOOKUP(COUNTIF(J8:M8,"Yes"),工作表2!E$1:F$5,2,0)</f>
        <v>1</v>
      </c>
      <c r="T8" s="35">
        <f t="shared" ref="T8" si="1">IFERROR(R8*S8,0)</f>
        <v>0</v>
      </c>
    </row>
    <row r="9" spans="1:20" ht="48.75" x14ac:dyDescent="0.25">
      <c r="A9" s="36"/>
      <c r="B9" s="37"/>
      <c r="C9" s="37"/>
      <c r="D9" s="37"/>
      <c r="E9" s="30"/>
      <c r="F9" s="38"/>
      <c r="G9" s="37"/>
      <c r="H9" s="30"/>
      <c r="I9" s="32"/>
      <c r="J9" s="32"/>
      <c r="K9" s="32"/>
      <c r="L9" s="32"/>
      <c r="M9" s="32"/>
      <c r="N9" s="16" t="s">
        <v>62</v>
      </c>
      <c r="O9" s="36">
        <f t="shared" si="0"/>
        <v>0</v>
      </c>
      <c r="R9" s="33" t="e">
        <f t="array" ref="R9">INDEX(分數參考表!C$2:C$36,MATCH(申請表!H9&amp;申請表!I9,分數參考表!A$2:A$36&amp;分數參考表!B$2:B$36,0))</f>
        <v>#N/A</v>
      </c>
      <c r="S9" s="34">
        <f>VLOOKUP(COUNTIF(J9:M9,"Yes"),工作表2!E$1:F$5,2,0)</f>
        <v>1</v>
      </c>
      <c r="T9" s="35">
        <f t="shared" ref="T9:T19" si="2">IFERROR(R9*S9,0)</f>
        <v>0</v>
      </c>
    </row>
    <row r="10" spans="1:20" ht="48.75" x14ac:dyDescent="0.25">
      <c r="A10" s="36"/>
      <c r="B10" s="37"/>
      <c r="C10" s="37"/>
      <c r="D10" s="37"/>
      <c r="E10" s="30"/>
      <c r="F10" s="38"/>
      <c r="G10" s="37"/>
      <c r="H10" s="30"/>
      <c r="I10" s="32"/>
      <c r="J10" s="32"/>
      <c r="K10" s="32"/>
      <c r="L10" s="32"/>
      <c r="M10" s="32"/>
      <c r="N10" s="16" t="s">
        <v>63</v>
      </c>
      <c r="O10" s="36">
        <f t="shared" si="0"/>
        <v>0</v>
      </c>
      <c r="R10" s="33" t="e">
        <f t="array" ref="R10">INDEX(分數參考表!C$2:C$36,MATCH(申請表!H10&amp;申請表!I10,分數參考表!A$2:A$36&amp;分數參考表!B$2:B$36,0))</f>
        <v>#N/A</v>
      </c>
      <c r="S10" s="34">
        <f>VLOOKUP(COUNTIF(J10:M10,"Yes"),工作表2!E$1:F$5,2,0)</f>
        <v>1</v>
      </c>
      <c r="T10" s="35">
        <f t="shared" si="2"/>
        <v>0</v>
      </c>
    </row>
    <row r="11" spans="1:20" ht="48.75" x14ac:dyDescent="0.25">
      <c r="A11" s="36"/>
      <c r="B11" s="37"/>
      <c r="C11" s="37"/>
      <c r="D11" s="37"/>
      <c r="E11" s="30"/>
      <c r="F11" s="38"/>
      <c r="G11" s="37"/>
      <c r="H11" s="30"/>
      <c r="I11" s="32"/>
      <c r="J11" s="32"/>
      <c r="K11" s="32"/>
      <c r="L11" s="32"/>
      <c r="M11" s="32"/>
      <c r="N11" s="16" t="s">
        <v>62</v>
      </c>
      <c r="O11" s="36">
        <f t="shared" si="0"/>
        <v>0</v>
      </c>
      <c r="R11" s="33" t="e">
        <f t="array" ref="R11">INDEX(分數參考表!C$2:C$36,MATCH(申請表!H11&amp;申請表!I11,分數參考表!A$2:A$36&amp;分數參考表!B$2:B$36,0))</f>
        <v>#N/A</v>
      </c>
      <c r="S11" s="34">
        <f>VLOOKUP(COUNTIF(J11:M11,"Yes"),工作表2!E$1:F$5,2,0)</f>
        <v>1</v>
      </c>
      <c r="T11" s="35">
        <f t="shared" si="2"/>
        <v>0</v>
      </c>
    </row>
    <row r="12" spans="1:20" ht="48.75" x14ac:dyDescent="0.25">
      <c r="A12" s="36"/>
      <c r="B12" s="37"/>
      <c r="C12" s="37"/>
      <c r="D12" s="37"/>
      <c r="E12" s="30"/>
      <c r="F12" s="38"/>
      <c r="G12" s="37"/>
      <c r="H12" s="30"/>
      <c r="I12" s="32"/>
      <c r="J12" s="32"/>
      <c r="K12" s="32"/>
      <c r="L12" s="32"/>
      <c r="M12" s="32"/>
      <c r="N12" s="16" t="s">
        <v>63</v>
      </c>
      <c r="O12" s="36">
        <f t="shared" si="0"/>
        <v>0</v>
      </c>
      <c r="R12" s="33" t="e">
        <f t="array" ref="R12">INDEX(分數參考表!C$2:C$36,MATCH(申請表!H12&amp;申請表!I12,分數參考表!A$2:A$36&amp;分數參考表!B$2:B$36,0))</f>
        <v>#N/A</v>
      </c>
      <c r="S12" s="34">
        <f>VLOOKUP(COUNTIF(J12:M12,"Yes"),工作表2!E$1:F$5,2,0)</f>
        <v>1</v>
      </c>
      <c r="T12" s="35">
        <f t="shared" si="2"/>
        <v>0</v>
      </c>
    </row>
    <row r="13" spans="1:20" ht="48.75" x14ac:dyDescent="0.25">
      <c r="A13" s="36"/>
      <c r="B13" s="37"/>
      <c r="C13" s="37"/>
      <c r="D13" s="37"/>
      <c r="E13" s="30"/>
      <c r="F13" s="38"/>
      <c r="G13" s="37"/>
      <c r="H13" s="30"/>
      <c r="I13" s="32"/>
      <c r="J13" s="32"/>
      <c r="K13" s="32"/>
      <c r="L13" s="32"/>
      <c r="M13" s="32"/>
      <c r="N13" s="16" t="s">
        <v>62</v>
      </c>
      <c r="O13" s="36">
        <f t="shared" si="0"/>
        <v>0</v>
      </c>
      <c r="R13" s="33" t="e">
        <f t="array" ref="R13">INDEX(分數參考表!C$2:C$36,MATCH(申請表!H13&amp;申請表!I13,分數參考表!A$2:A$36&amp;分數參考表!B$2:B$36,0))</f>
        <v>#N/A</v>
      </c>
      <c r="S13" s="34">
        <f>VLOOKUP(COUNTIF(J13:M13,"Yes"),工作表2!E$1:F$5,2,0)</f>
        <v>1</v>
      </c>
      <c r="T13" s="35">
        <f t="shared" si="2"/>
        <v>0</v>
      </c>
    </row>
    <row r="14" spans="1:20" ht="48.75" x14ac:dyDescent="0.25">
      <c r="A14" s="36"/>
      <c r="B14" s="37"/>
      <c r="C14" s="37"/>
      <c r="D14" s="37"/>
      <c r="E14" s="30"/>
      <c r="F14" s="38"/>
      <c r="G14" s="37"/>
      <c r="H14" s="30"/>
      <c r="I14" s="32"/>
      <c r="J14" s="32"/>
      <c r="K14" s="32"/>
      <c r="L14" s="32"/>
      <c r="M14" s="32"/>
      <c r="N14" s="16" t="s">
        <v>61</v>
      </c>
      <c r="O14" s="36">
        <f t="shared" si="0"/>
        <v>0</v>
      </c>
      <c r="R14" s="33" t="e">
        <f t="array" ref="R14">INDEX(分數參考表!C$2:C$36,MATCH(申請表!H14&amp;申請表!I14,分數參考表!A$2:A$36&amp;分數參考表!B$2:B$36,0))</f>
        <v>#N/A</v>
      </c>
      <c r="S14" s="34">
        <f>VLOOKUP(COUNTIF(J14:M14,"Yes"),工作表2!E$1:F$5,2,0)</f>
        <v>1</v>
      </c>
      <c r="T14" s="35">
        <f t="shared" si="2"/>
        <v>0</v>
      </c>
    </row>
    <row r="15" spans="1:20" ht="48.75" x14ac:dyDescent="0.25">
      <c r="A15" s="36"/>
      <c r="B15" s="37"/>
      <c r="C15" s="37"/>
      <c r="D15" s="37"/>
      <c r="E15" s="30"/>
      <c r="F15" s="38"/>
      <c r="G15" s="37"/>
      <c r="H15" s="30"/>
      <c r="I15" s="32"/>
      <c r="J15" s="32"/>
      <c r="K15" s="32"/>
      <c r="L15" s="32"/>
      <c r="M15" s="32"/>
      <c r="N15" s="16" t="s">
        <v>61</v>
      </c>
      <c r="O15" s="36">
        <f t="shared" si="0"/>
        <v>0</v>
      </c>
      <c r="R15" s="33" t="e">
        <f t="array" ref="R15">INDEX(分數參考表!C$2:C$36,MATCH(申請表!H15&amp;申請表!I15,分數參考表!A$2:A$36&amp;分數參考表!B$2:B$36,0))</f>
        <v>#N/A</v>
      </c>
      <c r="S15" s="34">
        <f>VLOOKUP(COUNTIF(J15:M15,"Yes"),工作表2!E$1:F$5,2,0)</f>
        <v>1</v>
      </c>
      <c r="T15" s="35">
        <f t="shared" si="2"/>
        <v>0</v>
      </c>
    </row>
    <row r="16" spans="1:20" ht="48" customHeight="1" x14ac:dyDescent="0.25">
      <c r="A16" s="36"/>
      <c r="B16" s="37"/>
      <c r="C16" s="37"/>
      <c r="D16" s="37"/>
      <c r="E16" s="30"/>
      <c r="F16" s="38"/>
      <c r="G16" s="37"/>
      <c r="H16" s="30"/>
      <c r="I16" s="32"/>
      <c r="J16" s="32"/>
      <c r="K16" s="32"/>
      <c r="L16" s="32"/>
      <c r="M16" s="32"/>
      <c r="N16" s="16" t="s">
        <v>64</v>
      </c>
      <c r="O16" s="36">
        <f t="shared" ref="O16:O17" si="3">T16</f>
        <v>0</v>
      </c>
      <c r="R16" s="33" t="e">
        <f t="array" ref="R16">INDEX(分數參考表!C$2:C$36,MATCH(申請表!H16&amp;申請表!I16,分數參考表!A$2:A$36&amp;分數參考表!B$2:B$36,0))</f>
        <v>#N/A</v>
      </c>
      <c r="S16" s="34">
        <f>VLOOKUP(COUNTIF(J16:M16,"Yes"),工作表2!E$1:F$5,2,0)</f>
        <v>1</v>
      </c>
      <c r="T16" s="35">
        <f t="shared" ref="T16:T17" si="4">IFERROR(R16*S16,0)</f>
        <v>0</v>
      </c>
    </row>
    <row r="17" spans="1:20" ht="48" customHeight="1" x14ac:dyDescent="0.25">
      <c r="A17" s="36"/>
      <c r="B17" s="37"/>
      <c r="C17" s="37"/>
      <c r="D17" s="37"/>
      <c r="E17" s="30"/>
      <c r="F17" s="38"/>
      <c r="G17" s="37"/>
      <c r="H17" s="30"/>
      <c r="I17" s="32"/>
      <c r="J17" s="32"/>
      <c r="K17" s="32"/>
      <c r="L17" s="32"/>
      <c r="M17" s="32"/>
      <c r="N17" s="16" t="s">
        <v>63</v>
      </c>
      <c r="O17" s="36">
        <f t="shared" si="3"/>
        <v>0</v>
      </c>
      <c r="R17" s="33" t="e">
        <f t="array" ref="R17">INDEX(分數參考表!C$2:C$36,MATCH(申請表!H17&amp;申請表!I17,分數參考表!A$2:A$36&amp;分數參考表!B$2:B$36,0))</f>
        <v>#N/A</v>
      </c>
      <c r="S17" s="34">
        <f>VLOOKUP(COUNTIF(J17:M17,"Yes"),工作表2!E$1:F$5,2,0)</f>
        <v>1</v>
      </c>
      <c r="T17" s="35">
        <f t="shared" si="4"/>
        <v>0</v>
      </c>
    </row>
    <row r="18" spans="1:20" ht="48.75" x14ac:dyDescent="0.25">
      <c r="A18" s="36"/>
      <c r="B18" s="37"/>
      <c r="C18" s="37"/>
      <c r="D18" s="37"/>
      <c r="E18" s="30"/>
      <c r="F18" s="38"/>
      <c r="G18" s="37"/>
      <c r="H18" s="30"/>
      <c r="I18" s="32"/>
      <c r="J18" s="32"/>
      <c r="K18" s="32"/>
      <c r="L18" s="32"/>
      <c r="M18" s="32"/>
      <c r="N18" s="16" t="s">
        <v>62</v>
      </c>
      <c r="O18" s="36">
        <f t="shared" si="0"/>
        <v>0</v>
      </c>
      <c r="R18" s="33" t="e">
        <f t="array" ref="R18">INDEX(分數參考表!C$2:C$36,MATCH(申請表!H18&amp;申請表!I18,分數參考表!A$2:A$36&amp;分數參考表!B$2:B$36,0))</f>
        <v>#N/A</v>
      </c>
      <c r="S18" s="34">
        <f>VLOOKUP(COUNTIF(J18:M18,"Yes"),工作表2!E$1:F$5,2,0)</f>
        <v>1</v>
      </c>
      <c r="T18" s="35">
        <f t="shared" si="2"/>
        <v>0</v>
      </c>
    </row>
    <row r="19" spans="1:20" ht="48.75" x14ac:dyDescent="0.25">
      <c r="A19" s="36"/>
      <c r="B19" s="37"/>
      <c r="C19" s="37"/>
      <c r="D19" s="37"/>
      <c r="E19" s="30"/>
      <c r="F19" s="38"/>
      <c r="G19" s="37"/>
      <c r="H19" s="30"/>
      <c r="I19" s="32"/>
      <c r="J19" s="32"/>
      <c r="K19" s="32"/>
      <c r="L19" s="32"/>
      <c r="M19" s="32"/>
      <c r="N19" s="16" t="s">
        <v>55</v>
      </c>
      <c r="O19" s="36">
        <f t="shared" si="0"/>
        <v>0</v>
      </c>
      <c r="R19" s="33" t="e">
        <f t="array" ref="R19">INDEX(分數參考表!C$2:C$36,MATCH(申請表!H19&amp;申請表!I19,分數參考表!A$2:A$36&amp;分數參考表!B$2:B$36,0))</f>
        <v>#N/A</v>
      </c>
      <c r="S19" s="34">
        <f>VLOOKUP(COUNTIF(J19:M19,"Yes"),工作表2!E$1:F$5,2,0)</f>
        <v>1</v>
      </c>
      <c r="T19" s="35">
        <f t="shared" si="2"/>
        <v>0</v>
      </c>
    </row>
    <row r="20" spans="1:20" ht="139.5" customHeight="1" x14ac:dyDescent="0.25">
      <c r="A20" s="56" t="s">
        <v>65</v>
      </c>
      <c r="B20" s="57"/>
      <c r="C20" s="58"/>
      <c r="D20" s="74" t="s">
        <v>39</v>
      </c>
      <c r="E20" s="75"/>
      <c r="F20" s="75"/>
      <c r="G20" s="75"/>
      <c r="H20" s="76"/>
      <c r="I20" s="74" t="s">
        <v>53</v>
      </c>
      <c r="J20" s="75"/>
      <c r="K20" s="75"/>
      <c r="L20" s="75"/>
      <c r="M20" s="76"/>
      <c r="N20" s="17" t="s">
        <v>40</v>
      </c>
      <c r="O20" s="36">
        <f>SUM(O8:O19)</f>
        <v>0</v>
      </c>
      <c r="R20" s="39"/>
      <c r="S20" s="40"/>
      <c r="T20" s="40"/>
    </row>
    <row r="21" spans="1:20" s="49" customFormat="1" ht="19.5" x14ac:dyDescent="0.25">
      <c r="A21" s="44" t="s">
        <v>56</v>
      </c>
      <c r="B21" s="45"/>
      <c r="C21" s="45"/>
      <c r="D21" s="45"/>
      <c r="E21" s="45"/>
      <c r="F21" s="46"/>
      <c r="G21" s="46"/>
      <c r="H21" s="47"/>
      <c r="I21" s="46"/>
      <c r="J21" s="46"/>
      <c r="K21" s="46"/>
      <c r="L21" s="46"/>
      <c r="M21" s="46"/>
      <c r="N21" s="48"/>
    </row>
    <row r="22" spans="1:20" s="49" customFormat="1" ht="18.75" x14ac:dyDescent="0.25">
      <c r="A22" s="50" t="s">
        <v>41</v>
      </c>
    </row>
    <row r="23" spans="1:20" s="49" customFormat="1" ht="18.75" x14ac:dyDescent="0.25">
      <c r="A23" s="51" t="s">
        <v>42</v>
      </c>
    </row>
    <row r="24" spans="1:20" x14ac:dyDescent="0.25">
      <c r="A24" s="18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20" x14ac:dyDescent="0.25">
      <c r="A25" s="18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20" x14ac:dyDescent="0.25">
      <c r="A26" s="18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20" x14ac:dyDescent="0.25">
      <c r="A27" s="18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20" x14ac:dyDescent="0.25">
      <c r="A28" s="43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20" x14ac:dyDescent="0.25">
      <c r="A29" s="18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20" x14ac:dyDescent="0.25">
      <c r="A30" s="18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20" x14ac:dyDescent="0.25">
      <c r="A31" s="18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20" x14ac:dyDescent="0.25">
      <c r="A32" s="18"/>
    </row>
  </sheetData>
  <mergeCells count="13">
    <mergeCell ref="A1:O1"/>
    <mergeCell ref="A20:C20"/>
    <mergeCell ref="I2:I4"/>
    <mergeCell ref="J2:O4"/>
    <mergeCell ref="A3:A4"/>
    <mergeCell ref="E2:H2"/>
    <mergeCell ref="E3:H3"/>
    <mergeCell ref="E4:H4"/>
    <mergeCell ref="B2:C2"/>
    <mergeCell ref="B3:C3"/>
    <mergeCell ref="B4:C4"/>
    <mergeCell ref="I20:M20"/>
    <mergeCell ref="D20:H20"/>
  </mergeCells>
  <phoneticPr fontId="2" type="noConversion"/>
  <dataValidations xWindow="490" yWindow="557" count="1">
    <dataValidation allowBlank="1" showInputMessage="1" showErrorMessage="1" promptTitle="作者序" prompt="請從清單中選取作者序" sqref="J2:K2"/>
  </dataValidations>
  <pageMargins left="0.7" right="0.7" top="0.75" bottom="0.75" header="0.3" footer="0.3"/>
  <pageSetup paperSize="9" scale="4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490" yWindow="557" count="5">
        <x14:dataValidation type="list" allowBlank="1" showInputMessage="1" showErrorMessage="1" errorTitle="無效的項目!" error="請從清單中選取期刊類型" promptTitle="Journal Type" prompt="Check drop-down list_x000a_">
          <x14:formula1>
            <xm:f>工作表2!$A$2:$A$6</xm:f>
          </x14:formula1>
          <xm:sqref>E8:E19</xm:sqref>
        </x14:dataValidation>
        <x14:dataValidation type="list" allowBlank="1" showInputMessage="1" showErrorMessage="1" promptTitle="期刊等級" prompt="請從清單中選取期刊等級">
          <x14:formula1>
            <xm:f>工作表2!$B$3:$B$12</xm:f>
          </x14:formula1>
          <xm:sqref>N21</xm:sqref>
        </x14:dataValidation>
        <x14:dataValidation type="list" allowBlank="1" showInputMessage="1" showErrorMessage="1" promptTitle="Category of journal " prompt="Check drop-down list">
          <x14:formula1>
            <xm:f>工作表2!$B$2:$B$8</xm:f>
          </x14:formula1>
          <xm:sqref>H8:H19</xm:sqref>
        </x14:dataValidation>
        <x14:dataValidation type="list" allowBlank="1" showInputMessage="1" showErrorMessage="1" promptTitle="Author sequence" prompt="Check drop-down list">
          <x14:formula1>
            <xm:f>工作表2!$C$2:$C$6</xm:f>
          </x14:formula1>
          <xm:sqref>I8:I19</xm:sqref>
        </x14:dataValidation>
        <x14:dataValidation type="list" allowBlank="1" showInputMessage="1" showErrorMessage="1" promptTitle="Weighting factor" prompt="Check drop-down list">
          <x14:formula1>
            <xm:f>工作表2!$D$2:$D$3</xm:f>
          </x14:formula1>
          <xm:sqref>J8:M19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workbookViewId="0">
      <selection activeCell="A16" sqref="A16"/>
    </sheetView>
  </sheetViews>
  <sheetFormatPr defaultRowHeight="16.5" x14ac:dyDescent="0.25"/>
  <cols>
    <col min="1" max="1" width="60.625" customWidth="1"/>
    <col min="2" max="2" width="49.875" bestFit="1" customWidth="1"/>
    <col min="3" max="3" width="10.625" style="3" customWidth="1"/>
    <col min="4" max="4" width="69.375" bestFit="1" customWidth="1"/>
  </cols>
  <sheetData>
    <row r="1" spans="1:13" x14ac:dyDescent="0.25">
      <c r="A1" s="5" t="s">
        <v>18</v>
      </c>
      <c r="B1" s="5" t="s">
        <v>19</v>
      </c>
      <c r="C1" s="6" t="s">
        <v>20</v>
      </c>
      <c r="D1" s="6" t="s">
        <v>21</v>
      </c>
    </row>
    <row r="2" spans="1:13" x14ac:dyDescent="0.25">
      <c r="A2" s="10" t="s">
        <v>47</v>
      </c>
      <c r="B2" s="10" t="s">
        <v>11</v>
      </c>
      <c r="C2" s="4">
        <v>300</v>
      </c>
      <c r="D2" s="7"/>
    </row>
    <row r="3" spans="1:13" x14ac:dyDescent="0.25">
      <c r="A3" s="10" t="s">
        <v>47</v>
      </c>
      <c r="B3" s="10" t="s">
        <v>12</v>
      </c>
      <c r="C3" s="4">
        <v>180</v>
      </c>
      <c r="D3" s="7"/>
    </row>
    <row r="4" spans="1:13" x14ac:dyDescent="0.25">
      <c r="A4" s="10" t="s">
        <v>47</v>
      </c>
      <c r="B4" s="10" t="s">
        <v>13</v>
      </c>
      <c r="C4" s="4">
        <v>90</v>
      </c>
      <c r="D4" s="7"/>
    </row>
    <row r="5" spans="1:13" x14ac:dyDescent="0.25">
      <c r="A5" s="10" t="s">
        <v>47</v>
      </c>
      <c r="B5" s="10" t="s">
        <v>14</v>
      </c>
      <c r="C5" s="4">
        <v>300</v>
      </c>
      <c r="D5" s="7"/>
    </row>
    <row r="6" spans="1:13" x14ac:dyDescent="0.25">
      <c r="A6" s="10" t="s">
        <v>47</v>
      </c>
      <c r="B6" s="10" t="s">
        <v>15</v>
      </c>
      <c r="C6" s="4">
        <v>180</v>
      </c>
      <c r="D6" s="7"/>
    </row>
    <row r="7" spans="1:13" x14ac:dyDescent="0.25">
      <c r="A7" s="10" t="s">
        <v>48</v>
      </c>
      <c r="B7" s="10" t="s">
        <v>11</v>
      </c>
      <c r="C7" s="4">
        <v>200</v>
      </c>
      <c r="D7" s="7"/>
    </row>
    <row r="8" spans="1:13" x14ac:dyDescent="0.25">
      <c r="A8" s="10" t="s">
        <v>48</v>
      </c>
      <c r="B8" s="10" t="s">
        <v>12</v>
      </c>
      <c r="C8" s="4">
        <f>200*0.6</f>
        <v>120</v>
      </c>
      <c r="D8" s="7"/>
    </row>
    <row r="9" spans="1:13" x14ac:dyDescent="0.25">
      <c r="A9" s="10" t="s">
        <v>48</v>
      </c>
      <c r="B9" s="10" t="s">
        <v>13</v>
      </c>
      <c r="C9" s="4">
        <f>200*0.3</f>
        <v>60</v>
      </c>
      <c r="D9" s="7"/>
    </row>
    <row r="10" spans="1:13" x14ac:dyDescent="0.25">
      <c r="A10" s="10" t="s">
        <v>48</v>
      </c>
      <c r="B10" s="10" t="s">
        <v>14</v>
      </c>
      <c r="C10" s="4">
        <v>200</v>
      </c>
      <c r="D10" s="7"/>
    </row>
    <row r="11" spans="1:13" x14ac:dyDescent="0.25">
      <c r="A11" s="10" t="s">
        <v>48</v>
      </c>
      <c r="B11" s="10" t="s">
        <v>15</v>
      </c>
      <c r="C11" s="4">
        <v>120</v>
      </c>
      <c r="D11" s="7"/>
    </row>
    <row r="12" spans="1:13" x14ac:dyDescent="0.25">
      <c r="A12" s="10" t="s">
        <v>6</v>
      </c>
      <c r="B12" s="10" t="s">
        <v>11</v>
      </c>
      <c r="C12" s="4">
        <v>100</v>
      </c>
      <c r="D12" s="7"/>
    </row>
    <row r="13" spans="1:13" x14ac:dyDescent="0.25">
      <c r="A13" s="10" t="s">
        <v>6</v>
      </c>
      <c r="B13" s="10" t="s">
        <v>12</v>
      </c>
      <c r="C13" s="4">
        <v>60</v>
      </c>
      <c r="D13" s="7"/>
    </row>
    <row r="14" spans="1:13" x14ac:dyDescent="0.25">
      <c r="A14" s="10" t="s">
        <v>6</v>
      </c>
      <c r="B14" s="10" t="s">
        <v>13</v>
      </c>
      <c r="C14" s="4">
        <v>30</v>
      </c>
      <c r="D14" s="7"/>
    </row>
    <row r="15" spans="1:13" x14ac:dyDescent="0.25">
      <c r="A15" s="10" t="s">
        <v>6</v>
      </c>
      <c r="B15" s="10" t="s">
        <v>14</v>
      </c>
      <c r="C15" s="4">
        <v>100</v>
      </c>
      <c r="D15" s="7"/>
      <c r="M15" t="e">
        <f>INDEX(分數參考表!C2:C36,MATCH(申請表!#REF!&amp;申請表!#REF!,\&amp;分數參考表!B$2:B$36,0))</f>
        <v>#REF!</v>
      </c>
    </row>
    <row r="16" spans="1:13" x14ac:dyDescent="0.25">
      <c r="A16" s="10" t="s">
        <v>6</v>
      </c>
      <c r="B16" s="10" t="s">
        <v>15</v>
      </c>
      <c r="C16" s="4">
        <v>60</v>
      </c>
      <c r="D16" s="7"/>
    </row>
    <row r="17" spans="1:4" x14ac:dyDescent="0.25">
      <c r="A17" s="10" t="s">
        <v>7</v>
      </c>
      <c r="B17" s="10" t="s">
        <v>11</v>
      </c>
      <c r="C17" s="4">
        <v>50</v>
      </c>
      <c r="D17" s="7"/>
    </row>
    <row r="18" spans="1:4" x14ac:dyDescent="0.25">
      <c r="A18" s="10" t="s">
        <v>7</v>
      </c>
      <c r="B18" s="10" t="s">
        <v>12</v>
      </c>
      <c r="C18" s="4">
        <v>30</v>
      </c>
      <c r="D18" s="7"/>
    </row>
    <row r="19" spans="1:4" x14ac:dyDescent="0.25">
      <c r="A19" s="10" t="s">
        <v>7</v>
      </c>
      <c r="B19" s="10" t="s">
        <v>13</v>
      </c>
      <c r="C19" s="4">
        <v>15</v>
      </c>
      <c r="D19" s="7"/>
    </row>
    <row r="20" spans="1:4" x14ac:dyDescent="0.25">
      <c r="A20" s="10" t="s">
        <v>7</v>
      </c>
      <c r="B20" s="10" t="s">
        <v>14</v>
      </c>
      <c r="C20" s="4">
        <v>50</v>
      </c>
      <c r="D20" s="7"/>
    </row>
    <row r="21" spans="1:4" x14ac:dyDescent="0.25">
      <c r="A21" s="10" t="s">
        <v>7</v>
      </c>
      <c r="B21" s="10" t="s">
        <v>15</v>
      </c>
      <c r="C21" s="4">
        <v>30</v>
      </c>
      <c r="D21" s="7"/>
    </row>
    <row r="22" spans="1:4" x14ac:dyDescent="0.25">
      <c r="A22" s="10" t="s">
        <v>8</v>
      </c>
      <c r="B22" s="10" t="s">
        <v>11</v>
      </c>
      <c r="C22" s="4">
        <v>30</v>
      </c>
      <c r="D22" s="7"/>
    </row>
    <row r="23" spans="1:4" x14ac:dyDescent="0.25">
      <c r="A23" s="10" t="s">
        <v>8</v>
      </c>
      <c r="B23" s="10" t="s">
        <v>12</v>
      </c>
      <c r="C23" s="4">
        <f>30*0.6</f>
        <v>18</v>
      </c>
      <c r="D23" s="7"/>
    </row>
    <row r="24" spans="1:4" x14ac:dyDescent="0.25">
      <c r="A24" s="10" t="s">
        <v>8</v>
      </c>
      <c r="B24" s="10" t="s">
        <v>13</v>
      </c>
      <c r="C24" s="4">
        <f>30*0.3</f>
        <v>9</v>
      </c>
      <c r="D24" s="7"/>
    </row>
    <row r="25" spans="1:4" x14ac:dyDescent="0.25">
      <c r="A25" s="10" t="s">
        <v>8</v>
      </c>
      <c r="B25" s="10" t="s">
        <v>14</v>
      </c>
      <c r="C25" s="4">
        <v>30</v>
      </c>
      <c r="D25" s="7"/>
    </row>
    <row r="26" spans="1:4" x14ac:dyDescent="0.25">
      <c r="A26" s="10" t="s">
        <v>8</v>
      </c>
      <c r="B26" s="10" t="s">
        <v>15</v>
      </c>
      <c r="C26" s="4">
        <v>18</v>
      </c>
      <c r="D26" s="7"/>
    </row>
    <row r="27" spans="1:4" x14ac:dyDescent="0.25">
      <c r="A27" s="10" t="s">
        <v>9</v>
      </c>
      <c r="B27" s="10" t="s">
        <v>11</v>
      </c>
      <c r="C27" s="8">
        <v>20</v>
      </c>
      <c r="D27" s="10" t="s">
        <v>44</v>
      </c>
    </row>
    <row r="28" spans="1:4" x14ac:dyDescent="0.25">
      <c r="A28" s="10" t="s">
        <v>9</v>
      </c>
      <c r="B28" s="10" t="s">
        <v>12</v>
      </c>
      <c r="C28" s="8">
        <f>20*0.6</f>
        <v>12</v>
      </c>
      <c r="D28" s="10" t="s">
        <v>44</v>
      </c>
    </row>
    <row r="29" spans="1:4" x14ac:dyDescent="0.25">
      <c r="A29" s="10" t="s">
        <v>9</v>
      </c>
      <c r="B29" s="10" t="s">
        <v>13</v>
      </c>
      <c r="C29" s="8">
        <f>20*0.3</f>
        <v>6</v>
      </c>
      <c r="D29" s="10" t="s">
        <v>44</v>
      </c>
    </row>
    <row r="30" spans="1:4" x14ac:dyDescent="0.25">
      <c r="A30" s="10" t="s">
        <v>9</v>
      </c>
      <c r="B30" s="10" t="s">
        <v>14</v>
      </c>
      <c r="C30" s="8">
        <v>20</v>
      </c>
      <c r="D30" s="10" t="s">
        <v>44</v>
      </c>
    </row>
    <row r="31" spans="1:4" x14ac:dyDescent="0.25">
      <c r="A31" s="10" t="s">
        <v>9</v>
      </c>
      <c r="B31" s="10" t="s">
        <v>15</v>
      </c>
      <c r="C31" s="8">
        <v>12</v>
      </c>
      <c r="D31" s="10" t="s">
        <v>45</v>
      </c>
    </row>
    <row r="32" spans="1:4" ht="33" x14ac:dyDescent="0.25">
      <c r="A32" s="10" t="s">
        <v>10</v>
      </c>
      <c r="B32" s="10" t="s">
        <v>11</v>
      </c>
      <c r="C32" s="8">
        <v>10</v>
      </c>
      <c r="D32" s="19" t="s">
        <v>46</v>
      </c>
    </row>
    <row r="33" spans="1:4" ht="33" x14ac:dyDescent="0.25">
      <c r="A33" s="10" t="s">
        <v>10</v>
      </c>
      <c r="B33" s="10" t="s">
        <v>12</v>
      </c>
      <c r="C33" s="8">
        <v>6</v>
      </c>
      <c r="D33" s="19" t="s">
        <v>46</v>
      </c>
    </row>
    <row r="34" spans="1:4" ht="33" x14ac:dyDescent="0.25">
      <c r="A34" s="10" t="s">
        <v>10</v>
      </c>
      <c r="B34" s="10" t="s">
        <v>13</v>
      </c>
      <c r="C34" s="8">
        <v>3</v>
      </c>
      <c r="D34" s="19" t="s">
        <v>46</v>
      </c>
    </row>
    <row r="35" spans="1:4" ht="33" x14ac:dyDescent="0.25">
      <c r="A35" s="10" t="s">
        <v>10</v>
      </c>
      <c r="B35" s="10" t="s">
        <v>14</v>
      </c>
      <c r="C35" s="8">
        <v>10</v>
      </c>
      <c r="D35" s="19" t="s">
        <v>46</v>
      </c>
    </row>
    <row r="36" spans="1:4" ht="33" x14ac:dyDescent="0.25">
      <c r="A36" s="10" t="s">
        <v>10</v>
      </c>
      <c r="B36" s="10" t="s">
        <v>15</v>
      </c>
      <c r="C36" s="8">
        <v>6</v>
      </c>
      <c r="D36" s="19" t="s">
        <v>46</v>
      </c>
    </row>
  </sheetData>
  <autoFilter ref="A1:C36"/>
  <phoneticPr fontId="2" type="noConversion"/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F6" sqref="F6"/>
    </sheetView>
  </sheetViews>
  <sheetFormatPr defaultRowHeight="16.5" x14ac:dyDescent="0.25"/>
  <cols>
    <col min="2" max="2" width="64.625" bestFit="1" customWidth="1"/>
    <col min="3" max="3" width="48.5" bestFit="1" customWidth="1"/>
    <col min="8" max="8" width="9" style="2"/>
  </cols>
  <sheetData>
    <row r="1" spans="1:6" x14ac:dyDescent="0.25">
      <c r="A1" s="9" t="s">
        <v>22</v>
      </c>
      <c r="B1" s="9" t="s">
        <v>23</v>
      </c>
      <c r="C1" s="9" t="s">
        <v>19</v>
      </c>
      <c r="D1" s="9" t="s">
        <v>43</v>
      </c>
      <c r="E1">
        <v>0</v>
      </c>
      <c r="F1">
        <v>1</v>
      </c>
    </row>
    <row r="2" spans="1:6" x14ac:dyDescent="0.25">
      <c r="A2" s="9" t="s">
        <v>1</v>
      </c>
      <c r="B2" s="11" t="s">
        <v>50</v>
      </c>
      <c r="C2" s="9" t="s">
        <v>11</v>
      </c>
      <c r="D2" s="9" t="s">
        <v>16</v>
      </c>
      <c r="E2">
        <v>1</v>
      </c>
      <c r="F2">
        <v>1.1000000000000001</v>
      </c>
    </row>
    <row r="3" spans="1:6" x14ac:dyDescent="0.25">
      <c r="A3" s="9" t="s">
        <v>2</v>
      </c>
      <c r="B3" s="9" t="s">
        <v>49</v>
      </c>
      <c r="C3" s="9" t="s">
        <v>12</v>
      </c>
      <c r="D3" s="9" t="s">
        <v>17</v>
      </c>
      <c r="E3">
        <v>2</v>
      </c>
      <c r="F3">
        <v>1.2</v>
      </c>
    </row>
    <row r="4" spans="1:6" x14ac:dyDescent="0.25">
      <c r="A4" s="9" t="s">
        <v>3</v>
      </c>
      <c r="B4" s="9" t="s">
        <v>6</v>
      </c>
      <c r="C4" s="9" t="s">
        <v>13</v>
      </c>
      <c r="E4">
        <v>3</v>
      </c>
      <c r="F4">
        <v>1.3</v>
      </c>
    </row>
    <row r="5" spans="1:6" x14ac:dyDescent="0.25">
      <c r="A5" s="9" t="s">
        <v>4</v>
      </c>
      <c r="B5" s="9" t="s">
        <v>7</v>
      </c>
      <c r="C5" s="9" t="s">
        <v>14</v>
      </c>
      <c r="E5">
        <v>4</v>
      </c>
      <c r="F5">
        <v>1.4</v>
      </c>
    </row>
    <row r="6" spans="1:6" x14ac:dyDescent="0.25">
      <c r="A6" s="9" t="s">
        <v>5</v>
      </c>
      <c r="B6" s="9" t="s">
        <v>8</v>
      </c>
      <c r="C6" s="9" t="s">
        <v>15</v>
      </c>
    </row>
    <row r="7" spans="1:6" x14ac:dyDescent="0.25">
      <c r="A7" s="9"/>
      <c r="B7" s="9" t="s">
        <v>9</v>
      </c>
      <c r="C7" s="9"/>
    </row>
    <row r="8" spans="1:6" x14ac:dyDescent="0.25">
      <c r="A8" s="9"/>
      <c r="B8" s="9" t="s">
        <v>10</v>
      </c>
      <c r="C8" s="9"/>
    </row>
    <row r="9" spans="1:6" x14ac:dyDescent="0.25">
      <c r="A9" s="9"/>
      <c r="B9" s="9"/>
      <c r="C9" s="9"/>
    </row>
    <row r="10" spans="1:6" x14ac:dyDescent="0.25">
      <c r="A10" s="9"/>
      <c r="B10" s="9"/>
      <c r="C10" s="9"/>
    </row>
    <row r="11" spans="1:6" x14ac:dyDescent="0.25">
      <c r="A11" s="9"/>
      <c r="B11" s="9"/>
      <c r="C11" s="9"/>
    </row>
    <row r="12" spans="1:6" x14ac:dyDescent="0.25">
      <c r="A12" s="9"/>
      <c r="B12" s="9"/>
      <c r="C12" s="9"/>
    </row>
    <row r="13" spans="1:6" x14ac:dyDescent="0.25">
      <c r="B13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申請表</vt:lpstr>
      <vt:lpstr>分數參考表</vt:lpstr>
      <vt:lpstr>工作表2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2019-12-25T06:47:29Z</cp:lastPrinted>
  <dcterms:created xsi:type="dcterms:W3CDTF">2019-09-04T06:42:56Z</dcterms:created>
  <dcterms:modified xsi:type="dcterms:W3CDTF">2023-09-25T06:43:19Z</dcterms:modified>
</cp:coreProperties>
</file>